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66" yWindow="65491" windowWidth="11535" windowHeight="9120" tabRatio="703" activeTab="0"/>
  </bookViews>
  <sheets>
    <sheet name="ОБЩАЯ" sheetId="1" r:id="rId1"/>
  </sheets>
  <definedNames>
    <definedName name="_xlnm.Print_Titles" localSheetId="0">'ОБЩАЯ'!$9:$9</definedName>
    <definedName name="_xlnm.Print_Area" localSheetId="0">'ОБЩАЯ'!$A$1:$Q$25</definedName>
  </definedNames>
  <calcPr fullCalcOnLoad="1"/>
</workbook>
</file>

<file path=xl/sharedStrings.xml><?xml version="1.0" encoding="utf-8"?>
<sst xmlns="http://schemas.openxmlformats.org/spreadsheetml/2006/main" count="77" uniqueCount="61">
  <si>
    <t>1. Муниципальное образование "Городское поселение - г. Осташков"</t>
  </si>
  <si>
    <t>в том числе жилых помещений, находящихся в собственности граждан</t>
  </si>
  <si>
    <t>всего</t>
  </si>
  <si>
    <t>Стоимость капитального ремонта, тыс. рублей.</t>
  </si>
  <si>
    <t>№ п/п</t>
  </si>
  <si>
    <t>Год</t>
  </si>
  <si>
    <t>Площадь помещений, кв.м</t>
  </si>
  <si>
    <t>в том числе жилых</t>
  </si>
  <si>
    <t>Общая площадь жилых и нежилых помещений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</si>
  <si>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</si>
  <si>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</si>
  <si>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</si>
  <si>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</si>
  <si>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</si>
  <si>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</si>
  <si>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</si>
  <si>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</si>
  <si>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</si>
  <si>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</si>
  <si>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</si>
  <si>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</si>
  <si>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</si>
  <si>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</si>
  <si>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Адрес многоквартирного дома (далее - МКД)</t>
  </si>
  <si>
    <t>ввода в эксплуа- тацию</t>
  </si>
  <si>
    <t>послед-него комплекс-ного капиталь-ного ремонта</t>
  </si>
  <si>
    <t>х</t>
  </si>
  <si>
    <t>не пров.</t>
  </si>
  <si>
    <t>Материал стен</t>
  </si>
  <si>
    <t>Количество этажей</t>
  </si>
  <si>
    <t>Количество подъездов</t>
  </si>
  <si>
    <t>16</t>
  </si>
  <si>
    <t>вид ремонта</t>
  </si>
  <si>
    <t>планируемая дата завершения работ</t>
  </si>
  <si>
    <t>18</t>
  </si>
  <si>
    <t>Количество жителей, зарегистрированных в МКД на дату утвержде ния программы</t>
  </si>
  <si>
    <t>20</t>
  </si>
  <si>
    <t>собств</t>
  </si>
  <si>
    <t>фонд</t>
  </si>
  <si>
    <t>обл,мест</t>
  </si>
  <si>
    <t>общ</t>
  </si>
  <si>
    <t>Микрорайон, д.9</t>
  </si>
  <si>
    <t>ул. Володарского, д. 179</t>
  </si>
  <si>
    <t>ул. Володарского, д. 179а</t>
  </si>
  <si>
    <t>ул. Заслонова, д.1</t>
  </si>
  <si>
    <t>ул. Заслонова, д.1а</t>
  </si>
  <si>
    <t>ул. Заслонова, д.6</t>
  </si>
  <si>
    <t>ул. Шевчука, д.5</t>
  </si>
  <si>
    <t xml:space="preserve"> бюджета  МО "Осташковский район" </t>
  </si>
  <si>
    <t>предусмотренное в  бюджете МО "Городское поселение - г. Осташков"</t>
  </si>
  <si>
    <t xml:space="preserve"> пров.</t>
  </si>
  <si>
    <t>кирпичные</t>
  </si>
  <si>
    <t>ПСД, ремонт внутридомовых инженерных систем теплоснабжения</t>
  </si>
  <si>
    <t>ПСД, ремонт внутридомовых инженерных систем теплоснабжения. Ремонт крыши.</t>
  </si>
  <si>
    <t>ПСД, ремонт внутридомовых инженерных систем теплоснабжения, ремонт крыши</t>
  </si>
  <si>
    <t>панельные</t>
  </si>
  <si>
    <t>Всего площадь жилых помещений в МКД, которым планируется предоставление финансовой поддержки:25 609,2</t>
  </si>
  <si>
    <t xml:space="preserve">Удельная стоимость капитального ремонта, тыс. руб./кв.м общей площади помещений в МКД </t>
  </si>
  <si>
    <t>Всего МКД по г.Осташкову на капитальный ремонт которых планируется предоставление финансовой поддержки: 7</t>
  </si>
  <si>
    <t>Приложениие                                                                                                                                                                                        к  Адресной программе МО "Городское поселение - г. Осташков" по проведению капитального ремонта     многоквартирных домов  на 2012  год ,                                                                                                                        утвержденной решением Совета депутатов муниципального образования  "Городское поселение- г.Осташков  от "11 "октября 2012 г. № 361</t>
  </si>
  <si>
    <t xml:space="preserve">Перечень многоквартирных домов МО "Городское поселение - г. Осташков", подлежащих капитальному ремонту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</si>
</sst>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_р_._-;\-* #,##0_р_._-;_-* &quot;-&quot;??_р_._-;_-@_-"/>
    <numFmt numFmtId="187" formatCode="#,##0_ ;\-#,##0\ "/>
    <numFmt numFmtId="188" formatCode="0.00000"/>
    <numFmt numFmtId="189" formatCode="0.0000"/>
    <numFmt numFmtId="190" formatCode="0.000000"/>
    <numFmt numFmtId="191" formatCode="_-* #,##0.0_р_._-;\-* #,##0.0_р_._-;_-* &quot;-&quot;??_р_._-;_-@_-"/>
    <numFmt numFmtId="192" formatCode="_-* #,##0.000_р_._-;\-* #,##0.000_р_._-;_-* &quot;-&quot;??_р_._-;_-@_-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#,##0.000"/>
    <numFmt numFmtId="199" formatCode="#,##0.0"/>
    <numFmt numFmtId="200" formatCode="#,##0.00_р_."/>
    <numFmt numFmtId="201" formatCode="#,##0_р_."/>
    <numFmt numFmtId="202" formatCode="[$-FC19]d\ mmmm\ yyyy\ &quot;г.&quot;"/>
    <numFmt numFmtId="203" formatCode="[$-419]mmmm\ yyyy;@"/>
    <numFmt numFmtId="204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56" applyFont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justify" wrapText="1"/>
    </xf>
    <xf numFmtId="0" fontId="7" fillId="0" borderId="0" xfId="55" applyFont="1" applyFill="1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55" applyFont="1" applyFill="1">
      <alignment/>
      <protection/>
    </xf>
    <xf numFmtId="0" fontId="25" fillId="0" borderId="0" xfId="55" applyFont="1" applyFill="1" applyAlignment="1">
      <alignment horizontal="left"/>
      <protection/>
    </xf>
    <xf numFmtId="0" fontId="3" fillId="0" borderId="0" xfId="55" applyFont="1">
      <alignment/>
      <protection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horizontal="center" vertical="center"/>
      <protection/>
    </xf>
    <xf numFmtId="203" fontId="1" fillId="0" borderId="10" xfId="54" applyNumberFormat="1" applyFont="1" applyBorder="1" applyAlignment="1">
      <alignment horizontal="center" vertical="center"/>
      <protection/>
    </xf>
    <xf numFmtId="4" fontId="1" fillId="0" borderId="0" xfId="54" applyNumberFormat="1" applyFont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textRotation="90" wrapText="1"/>
    </xf>
    <xf numFmtId="19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3" fontId="1" fillId="0" borderId="0" xfId="54" applyNumberFormat="1" applyFont="1" applyBorder="1" applyAlignment="1">
      <alignment horizontal="center" vertical="center"/>
      <protection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10" xfId="54" applyFont="1" applyFill="1" applyBorder="1" applyAlignment="1">
      <alignment horizontal="center" vertical="center" textRotation="90"/>
      <protection/>
    </xf>
    <xf numFmtId="184" fontId="1" fillId="0" borderId="10" xfId="54" applyNumberFormat="1" applyFont="1" applyFill="1" applyBorder="1" applyAlignment="1">
      <alignment horizontal="center" vertic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0" fontId="26" fillId="0" borderId="10" xfId="54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horizontal="center" vertical="center"/>
    </xf>
    <xf numFmtId="4" fontId="1" fillId="24" borderId="10" xfId="54" applyNumberFormat="1" applyFont="1" applyFill="1" applyBorder="1" applyAlignment="1">
      <alignment horizontal="center" vertical="center"/>
      <protection/>
    </xf>
    <xf numFmtId="4" fontId="1" fillId="0" borderId="0" xfId="54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53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/>
    </xf>
    <xf numFmtId="0" fontId="28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ологое ПРИЛ. к прогам. кап.ремонта" xfId="53"/>
    <cellStyle name="Обычный_г. Тверь 185-адресный список(1)" xfId="54"/>
    <cellStyle name="Обычный_Кимры капремонт" xfId="55"/>
    <cellStyle name="Обычный_Перечень мкд осн нелидов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64"/>
  <sheetViews>
    <sheetView tabSelected="1" view="pageBreakPreview" zoomScale="75" zoomScaleNormal="75" zoomScaleSheetLayoutView="75" zoomScalePageLayoutView="0" workbookViewId="0" topLeftCell="A2">
      <selection activeCell="B3" sqref="B3:O3"/>
    </sheetView>
  </sheetViews>
  <sheetFormatPr defaultColWidth="9.140625" defaultRowHeight="12.75"/>
  <cols>
    <col min="1" max="1" width="4.7109375" style="31" customWidth="1"/>
    <col min="2" max="2" width="38.421875" style="31" customWidth="1"/>
    <col min="3" max="3" width="7.8515625" style="31" customWidth="1"/>
    <col min="4" max="4" width="9.00390625" style="31" customWidth="1"/>
    <col min="5" max="5" width="4.421875" style="14" customWidth="1"/>
    <col min="6" max="6" width="4.8515625" style="14" customWidth="1"/>
    <col min="7" max="7" width="3.28125" style="14" bestFit="1" customWidth="1"/>
    <col min="8" max="8" width="12.421875" style="31" customWidth="1"/>
    <col min="9" max="9" width="11.140625" style="31" customWidth="1"/>
    <col min="10" max="10" width="14.421875" style="31" bestFit="1" customWidth="1"/>
    <col min="11" max="11" width="9.140625" style="31" customWidth="1"/>
    <col min="12" max="12" width="25.140625" style="31" bestFit="1" customWidth="1"/>
    <col min="13" max="13" width="13.00390625" style="31" bestFit="1" customWidth="1"/>
    <col min="14" max="14" width="12.7109375" style="31" bestFit="1" customWidth="1"/>
    <col min="15" max="15" width="11.7109375" style="31" bestFit="1" customWidth="1"/>
    <col min="16" max="16" width="9.28125" style="31" customWidth="1"/>
    <col min="17" max="17" width="13.00390625" style="31" customWidth="1"/>
    <col min="18" max="18" width="15.7109375" style="31" customWidth="1"/>
    <col min="19" max="19" width="15.7109375" style="31" bestFit="1" customWidth="1"/>
    <col min="20" max="20" width="11.00390625" style="31" bestFit="1" customWidth="1"/>
    <col min="21" max="21" width="11.28125" style="31" customWidth="1"/>
    <col min="22" max="16384" width="9.140625" style="31" customWidth="1"/>
  </cols>
  <sheetData>
    <row r="1" spans="1:17" s="2" customFormat="1" ht="4.5" customHeight="1" hidden="1">
      <c r="A1" s="3"/>
      <c r="B1" s="3"/>
      <c r="C1" s="3"/>
      <c r="D1" s="3"/>
      <c r="E1" s="14"/>
      <c r="F1" s="14"/>
      <c r="G1" s="14"/>
      <c r="H1" s="3"/>
      <c r="I1" s="3"/>
      <c r="J1" s="4"/>
      <c r="K1" s="57"/>
      <c r="L1" s="57"/>
      <c r="M1" s="57"/>
      <c r="N1" s="57"/>
      <c r="O1" s="57"/>
      <c r="P1" s="57"/>
      <c r="Q1" s="57"/>
    </row>
    <row r="2" spans="1:17" s="2" customFormat="1" ht="99.75" customHeight="1">
      <c r="A2" s="3"/>
      <c r="B2" s="3"/>
      <c r="C2" s="3"/>
      <c r="D2" s="3"/>
      <c r="E2" s="14"/>
      <c r="F2" s="14"/>
      <c r="G2" s="14"/>
      <c r="H2" s="3"/>
      <c r="I2" s="3"/>
      <c r="J2" s="4"/>
      <c r="K2" s="58" t="s">
        <v>59</v>
      </c>
      <c r="L2" s="58"/>
      <c r="M2" s="58"/>
      <c r="N2" s="58"/>
      <c r="O2" s="58"/>
      <c r="P2" s="58"/>
      <c r="Q2" s="58"/>
    </row>
    <row r="3" spans="1:33" s="2" customFormat="1" ht="33.75" customHeight="1">
      <c r="A3" s="3"/>
      <c r="B3" s="66" t="s">
        <v>60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5"/>
      <c r="Q3" s="5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7" s="2" customFormat="1" ht="15" customHeight="1" thickBot="1">
      <c r="A4" s="6"/>
      <c r="B4" s="3"/>
      <c r="C4" s="3"/>
      <c r="D4" s="3"/>
      <c r="E4" s="14"/>
      <c r="F4" s="14"/>
      <c r="G4" s="14"/>
      <c r="H4" s="3"/>
      <c r="I4" s="3"/>
      <c r="J4" s="7"/>
      <c r="K4" s="7"/>
      <c r="L4" s="3"/>
      <c r="M4" s="3"/>
      <c r="N4" s="3"/>
      <c r="O4" s="3"/>
      <c r="P4" s="3"/>
      <c r="Q4" s="3"/>
    </row>
    <row r="5" spans="1:17" s="13" customFormat="1" ht="6" customHeight="1" hidden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"/>
      <c r="Q5" s="12"/>
    </row>
    <row r="6" spans="1:17" ht="12.75" customHeight="1">
      <c r="A6" s="45" t="s">
        <v>4</v>
      </c>
      <c r="B6" s="46" t="s">
        <v>23</v>
      </c>
      <c r="C6" s="45" t="s">
        <v>5</v>
      </c>
      <c r="D6" s="45"/>
      <c r="E6" s="50" t="s">
        <v>28</v>
      </c>
      <c r="F6" s="65" t="s">
        <v>29</v>
      </c>
      <c r="G6" s="65" t="s">
        <v>30</v>
      </c>
      <c r="H6" s="45" t="s">
        <v>6</v>
      </c>
      <c r="I6" s="45"/>
      <c r="J6" s="45"/>
      <c r="K6" s="68" t="s">
        <v>35</v>
      </c>
      <c r="L6" s="59" t="s">
        <v>32</v>
      </c>
      <c r="M6" s="45" t="s">
        <v>3</v>
      </c>
      <c r="N6" s="45"/>
      <c r="O6" s="45"/>
      <c r="P6" s="59" t="s">
        <v>57</v>
      </c>
      <c r="Q6" s="62" t="s">
        <v>33</v>
      </c>
    </row>
    <row r="7" spans="1:17" ht="12.75">
      <c r="A7" s="45"/>
      <c r="B7" s="47"/>
      <c r="C7" s="49" t="s">
        <v>24</v>
      </c>
      <c r="D7" s="49" t="s">
        <v>25</v>
      </c>
      <c r="E7" s="51"/>
      <c r="F7" s="51"/>
      <c r="G7" s="51"/>
      <c r="H7" s="59" t="s">
        <v>8</v>
      </c>
      <c r="I7" s="45" t="s">
        <v>7</v>
      </c>
      <c r="J7" s="45"/>
      <c r="K7" s="69"/>
      <c r="L7" s="61"/>
      <c r="M7" s="59" t="s">
        <v>2</v>
      </c>
      <c r="N7" s="45"/>
      <c r="O7" s="45"/>
      <c r="P7" s="61"/>
      <c r="Q7" s="63"/>
    </row>
    <row r="8" spans="1:17" ht="140.25" customHeight="1">
      <c r="A8" s="45"/>
      <c r="B8" s="48"/>
      <c r="C8" s="49"/>
      <c r="D8" s="49"/>
      <c r="E8" s="52"/>
      <c r="F8" s="52"/>
      <c r="G8" s="52"/>
      <c r="H8" s="60"/>
      <c r="I8" s="25" t="s">
        <v>2</v>
      </c>
      <c r="J8" s="25" t="s">
        <v>1</v>
      </c>
      <c r="K8" s="70"/>
      <c r="L8" s="60"/>
      <c r="M8" s="60"/>
      <c r="N8" s="25" t="s">
        <v>48</v>
      </c>
      <c r="O8" s="25" t="s">
        <v>49</v>
      </c>
      <c r="P8" s="60"/>
      <c r="Q8" s="64"/>
    </row>
    <row r="9" spans="1:21" ht="12" customHeight="1">
      <c r="A9" s="9" t="s">
        <v>9</v>
      </c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9" t="s">
        <v>18</v>
      </c>
      <c r="K9" s="9" t="s">
        <v>19</v>
      </c>
      <c r="L9" s="9" t="s">
        <v>20</v>
      </c>
      <c r="M9" s="9" t="s">
        <v>21</v>
      </c>
      <c r="N9" s="9" t="s">
        <v>22</v>
      </c>
      <c r="O9" s="9" t="s">
        <v>31</v>
      </c>
      <c r="P9" s="9" t="s">
        <v>34</v>
      </c>
      <c r="Q9" s="9" t="s">
        <v>36</v>
      </c>
      <c r="R9" s="31" t="s">
        <v>37</v>
      </c>
      <c r="S9" s="31" t="s">
        <v>38</v>
      </c>
      <c r="T9" s="31" t="s">
        <v>39</v>
      </c>
      <c r="U9" s="31" t="s">
        <v>40</v>
      </c>
    </row>
    <row r="10" spans="1:17" s="1" customFormat="1" ht="15.75" customHeight="1">
      <c r="A10" s="56" t="s">
        <v>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21" s="20" customFormat="1" ht="60" customHeight="1">
      <c r="A11" s="16">
        <v>1</v>
      </c>
      <c r="B11" s="22" t="s">
        <v>41</v>
      </c>
      <c r="C11" s="16">
        <v>1972</v>
      </c>
      <c r="D11" s="16" t="s">
        <v>27</v>
      </c>
      <c r="E11" s="16">
        <v>5</v>
      </c>
      <c r="F11" s="16">
        <v>1</v>
      </c>
      <c r="G11" s="37" t="s">
        <v>51</v>
      </c>
      <c r="H11" s="38">
        <v>4015.1</v>
      </c>
      <c r="I11" s="38">
        <v>2099.4</v>
      </c>
      <c r="J11" s="38">
        <v>1394</v>
      </c>
      <c r="K11" s="39">
        <v>337</v>
      </c>
      <c r="L11" s="40" t="s">
        <v>52</v>
      </c>
      <c r="M11" s="42">
        <v>859205.36</v>
      </c>
      <c r="N11" s="42">
        <v>859205.36</v>
      </c>
      <c r="O11" s="43">
        <v>0</v>
      </c>
      <c r="P11" s="17">
        <f>M11/I11</f>
        <v>409.2623416214156</v>
      </c>
      <c r="Q11" s="18">
        <v>41244</v>
      </c>
      <c r="R11" s="19">
        <f aca="true" t="shared" si="0" ref="R11:R18">M11*0.05</f>
        <v>42960.268000000004</v>
      </c>
      <c r="S11" s="19">
        <f>(M11-R11)*72.76/100</f>
        <v>593899.9289392</v>
      </c>
      <c r="T11" s="19">
        <f>(M11-R11)*13.62/100</f>
        <v>111172.5815304</v>
      </c>
      <c r="U11" s="19"/>
    </row>
    <row r="12" spans="1:21" s="20" customFormat="1" ht="52.5" customHeight="1">
      <c r="A12" s="16">
        <v>2</v>
      </c>
      <c r="B12" s="22" t="s">
        <v>42</v>
      </c>
      <c r="C12" s="16">
        <v>1984</v>
      </c>
      <c r="D12" s="16" t="s">
        <v>50</v>
      </c>
      <c r="E12" s="16">
        <v>4</v>
      </c>
      <c r="F12" s="16">
        <v>5</v>
      </c>
      <c r="G12" s="37" t="s">
        <v>51</v>
      </c>
      <c r="H12" s="38">
        <v>3246.6</v>
      </c>
      <c r="I12" s="38">
        <v>2267</v>
      </c>
      <c r="J12" s="38">
        <v>2063.1</v>
      </c>
      <c r="K12" s="39">
        <v>105</v>
      </c>
      <c r="L12" s="40" t="s">
        <v>52</v>
      </c>
      <c r="M12" s="42">
        <v>585234.47</v>
      </c>
      <c r="N12" s="42">
        <v>585234.47</v>
      </c>
      <c r="O12" s="43">
        <v>0</v>
      </c>
      <c r="P12" s="17">
        <f aca="true" t="shared" si="1" ref="P12:P17">M12/I12</f>
        <v>258.1537141596824</v>
      </c>
      <c r="Q12" s="18">
        <v>41245</v>
      </c>
      <c r="R12" s="19">
        <f t="shared" si="0"/>
        <v>29261.7235</v>
      </c>
      <c r="S12" s="19">
        <f>(M12-R12)*72.76/100</f>
        <v>404525.77035340003</v>
      </c>
      <c r="T12" s="19">
        <f>(M12-R12)*13.62/100</f>
        <v>75723.48807329999</v>
      </c>
      <c r="U12" s="19"/>
    </row>
    <row r="13" spans="1:21" s="20" customFormat="1" ht="53.25" customHeight="1">
      <c r="A13" s="16">
        <v>3</v>
      </c>
      <c r="B13" s="22" t="s">
        <v>43</v>
      </c>
      <c r="C13" s="16">
        <v>1988</v>
      </c>
      <c r="D13" s="16" t="s">
        <v>50</v>
      </c>
      <c r="E13" s="16">
        <v>5</v>
      </c>
      <c r="F13" s="16">
        <v>4</v>
      </c>
      <c r="G13" s="37" t="s">
        <v>51</v>
      </c>
      <c r="H13" s="38">
        <v>3113.9</v>
      </c>
      <c r="I13" s="38">
        <v>2803.1</v>
      </c>
      <c r="J13" s="38">
        <v>2372.4</v>
      </c>
      <c r="K13" s="39">
        <v>107</v>
      </c>
      <c r="L13" s="40" t="s">
        <v>52</v>
      </c>
      <c r="M13" s="42">
        <v>790823.08</v>
      </c>
      <c r="N13" s="42">
        <f>M13-O13</f>
        <v>26833.390000000014</v>
      </c>
      <c r="O13" s="42">
        <v>763989.69</v>
      </c>
      <c r="P13" s="17">
        <f t="shared" si="1"/>
        <v>282.12446220256146</v>
      </c>
      <c r="Q13" s="18">
        <v>41248</v>
      </c>
      <c r="R13" s="19">
        <f t="shared" si="0"/>
        <v>39541.154</v>
      </c>
      <c r="S13" s="19">
        <f>(M13-R13)*72.76/100</f>
        <v>546632.7293576</v>
      </c>
      <c r="T13" s="19">
        <f>(M13-R13)*13.62/100</f>
        <v>102324.5983212</v>
      </c>
      <c r="U13" s="19"/>
    </row>
    <row r="14" spans="1:21" s="20" customFormat="1" ht="55.5" customHeight="1">
      <c r="A14" s="16">
        <v>4</v>
      </c>
      <c r="B14" s="22" t="s">
        <v>44</v>
      </c>
      <c r="C14" s="16">
        <v>2009</v>
      </c>
      <c r="D14" s="16" t="s">
        <v>27</v>
      </c>
      <c r="E14" s="16">
        <v>5</v>
      </c>
      <c r="F14" s="16">
        <v>5</v>
      </c>
      <c r="G14" s="37" t="s">
        <v>55</v>
      </c>
      <c r="H14" s="38">
        <v>6912.4</v>
      </c>
      <c r="I14" s="38">
        <v>6078</v>
      </c>
      <c r="J14" s="38">
        <v>6078</v>
      </c>
      <c r="K14" s="39">
        <v>52</v>
      </c>
      <c r="L14" s="40" t="s">
        <v>53</v>
      </c>
      <c r="M14" s="42">
        <v>790823.07</v>
      </c>
      <c r="N14" s="42">
        <v>790823.07</v>
      </c>
      <c r="O14" s="43">
        <v>0</v>
      </c>
      <c r="P14" s="17">
        <f t="shared" si="1"/>
        <v>130.11238400789733</v>
      </c>
      <c r="Q14" s="18">
        <v>41250</v>
      </c>
      <c r="R14" s="19">
        <f t="shared" si="0"/>
        <v>39541.1535</v>
      </c>
      <c r="S14" s="19">
        <f>(M14-R14)*72.76/100</f>
        <v>546632.7224454</v>
      </c>
      <c r="T14" s="19">
        <f>(M14-R14)*13.62/100</f>
        <v>102324.59702729998</v>
      </c>
      <c r="U14" s="19"/>
    </row>
    <row r="15" spans="1:22" s="21" customFormat="1" ht="51.75" customHeight="1">
      <c r="A15" s="16">
        <v>5</v>
      </c>
      <c r="B15" s="22" t="s">
        <v>45</v>
      </c>
      <c r="C15" s="16">
        <v>2009</v>
      </c>
      <c r="D15" s="16" t="s">
        <v>27</v>
      </c>
      <c r="E15" s="16">
        <v>5</v>
      </c>
      <c r="F15" s="16">
        <v>3</v>
      </c>
      <c r="G15" s="37" t="s">
        <v>55</v>
      </c>
      <c r="H15" s="38">
        <v>3910.6</v>
      </c>
      <c r="I15" s="38">
        <v>3487.2</v>
      </c>
      <c r="J15" s="38">
        <v>3487.2</v>
      </c>
      <c r="K15" s="39">
        <v>12</v>
      </c>
      <c r="L15" s="40" t="s">
        <v>54</v>
      </c>
      <c r="M15" s="44">
        <v>555555</v>
      </c>
      <c r="N15" s="42">
        <v>555555</v>
      </c>
      <c r="O15" s="43">
        <v>0</v>
      </c>
      <c r="P15" s="17">
        <f>N15/I15</f>
        <v>159.31262904335858</v>
      </c>
      <c r="Q15" s="18">
        <v>41251</v>
      </c>
      <c r="R15" s="19">
        <f>N15*0.05</f>
        <v>27777.75</v>
      </c>
      <c r="S15" s="19">
        <f>(N15-R15)*72.76/100</f>
        <v>384010.7271</v>
      </c>
      <c r="T15" s="19">
        <f>(N15-R15)*13.62/100</f>
        <v>71883.26144999999</v>
      </c>
      <c r="U15" s="19"/>
      <c r="V15" s="32"/>
    </row>
    <row r="16" spans="1:21" s="21" customFormat="1" ht="55.5" customHeight="1">
      <c r="A16" s="16">
        <v>6</v>
      </c>
      <c r="B16" s="22" t="s">
        <v>46</v>
      </c>
      <c r="C16" s="16">
        <v>1974</v>
      </c>
      <c r="D16" s="16" t="s">
        <v>27</v>
      </c>
      <c r="E16" s="16">
        <v>2</v>
      </c>
      <c r="F16" s="16">
        <v>2</v>
      </c>
      <c r="G16" s="37" t="s">
        <v>51</v>
      </c>
      <c r="H16" s="38">
        <v>539.2</v>
      </c>
      <c r="I16" s="38">
        <v>495.2</v>
      </c>
      <c r="J16" s="38">
        <v>415.3</v>
      </c>
      <c r="K16" s="39">
        <v>27</v>
      </c>
      <c r="L16" s="40" t="s">
        <v>52</v>
      </c>
      <c r="M16" s="42">
        <v>323143.35</v>
      </c>
      <c r="N16" s="42">
        <v>323143.35</v>
      </c>
      <c r="O16" s="43">
        <v>0</v>
      </c>
      <c r="P16" s="17">
        <f t="shared" si="1"/>
        <v>652.5511914378029</v>
      </c>
      <c r="Q16" s="18">
        <v>41253</v>
      </c>
      <c r="R16" s="19">
        <f t="shared" si="0"/>
        <v>16157.1675</v>
      </c>
      <c r="S16" s="19">
        <f>(M16-R16)*72.76/100</f>
        <v>223363.14638700002</v>
      </c>
      <c r="T16" s="19">
        <f>(M16-R16)*13.62/100</f>
        <v>41811.5180565</v>
      </c>
      <c r="U16" s="19"/>
    </row>
    <row r="17" spans="1:21" s="21" customFormat="1" ht="51" customHeight="1">
      <c r="A17" s="16">
        <v>7</v>
      </c>
      <c r="B17" s="22" t="s">
        <v>47</v>
      </c>
      <c r="C17" s="16">
        <v>1981</v>
      </c>
      <c r="D17" s="16" t="s">
        <v>27</v>
      </c>
      <c r="E17" s="16">
        <v>5</v>
      </c>
      <c r="F17" s="16">
        <v>1</v>
      </c>
      <c r="G17" s="37" t="s">
        <v>51</v>
      </c>
      <c r="H17" s="38">
        <v>3871.4</v>
      </c>
      <c r="I17" s="38">
        <v>2479</v>
      </c>
      <c r="J17" s="38">
        <v>1790</v>
      </c>
      <c r="K17" s="39">
        <v>215</v>
      </c>
      <c r="L17" s="40" t="s">
        <v>52</v>
      </c>
      <c r="M17" s="42">
        <v>859205.36</v>
      </c>
      <c r="N17" s="42">
        <v>859205.36</v>
      </c>
      <c r="O17" s="43">
        <v>0</v>
      </c>
      <c r="P17" s="17">
        <f t="shared" si="1"/>
        <v>346.593529649052</v>
      </c>
      <c r="Q17" s="18">
        <v>41254</v>
      </c>
      <c r="R17" s="19">
        <f t="shared" si="0"/>
        <v>42960.268000000004</v>
      </c>
      <c r="S17" s="19">
        <f>(M17-R17)*72.76/100</f>
        <v>593899.9289392</v>
      </c>
      <c r="T17" s="19">
        <f>(M17-R17)*13.62/100</f>
        <v>111172.5815304</v>
      </c>
      <c r="U17" s="19"/>
    </row>
    <row r="18" spans="1:21" s="24" customFormat="1" ht="34.5" customHeight="1">
      <c r="A18" s="54" t="s">
        <v>58</v>
      </c>
      <c r="B18" s="54"/>
      <c r="C18" s="54"/>
      <c r="D18" s="54"/>
      <c r="E18" s="54"/>
      <c r="F18" s="54"/>
      <c r="G18" s="54"/>
      <c r="H18" s="26">
        <f>SUM(H11:H17)</f>
        <v>25609.2</v>
      </c>
      <c r="I18" s="26">
        <f>SUM(I11:I17)</f>
        <v>19708.9</v>
      </c>
      <c r="J18" s="26">
        <f>SUM(J11:J17)</f>
        <v>17600</v>
      </c>
      <c r="K18" s="27">
        <f>SUM(K11:K17)</f>
        <v>855</v>
      </c>
      <c r="L18" s="22" t="s">
        <v>26</v>
      </c>
      <c r="M18" s="23">
        <f>SUM(M11:M17)</f>
        <v>4763989.69</v>
      </c>
      <c r="N18" s="43">
        <f>SUM(N11:N17)</f>
        <v>4000000</v>
      </c>
      <c r="O18" s="43"/>
      <c r="P18" s="23" t="s">
        <v>26</v>
      </c>
      <c r="Q18" s="15"/>
      <c r="R18" s="19">
        <f t="shared" si="0"/>
        <v>238199.48450000002</v>
      </c>
      <c r="S18" s="19">
        <f>(M18-R18)*72.76/100</f>
        <v>3292964.9535218007</v>
      </c>
      <c r="T18" s="19">
        <f>(M18-R18)*13.62/100</f>
        <v>616412.6259891</v>
      </c>
      <c r="U18" s="19"/>
    </row>
    <row r="19" spans="1:17" ht="33.75" customHeight="1">
      <c r="A19" s="54"/>
      <c r="B19" s="54"/>
      <c r="C19" s="54"/>
      <c r="D19" s="54"/>
      <c r="E19" s="54"/>
      <c r="F19" s="54"/>
      <c r="G19" s="54"/>
      <c r="H19" s="55" t="s">
        <v>56</v>
      </c>
      <c r="I19" s="55"/>
      <c r="J19" s="55"/>
      <c r="K19" s="41"/>
      <c r="L19" s="55"/>
      <c r="M19" s="55"/>
      <c r="N19" s="55"/>
      <c r="O19" s="55"/>
      <c r="P19" s="55"/>
      <c r="Q19" s="55"/>
    </row>
    <row r="20" spans="5:7" ht="13.5" customHeight="1">
      <c r="E20" s="31"/>
      <c r="F20" s="31"/>
      <c r="G20" s="31"/>
    </row>
    <row r="21" spans="5:12" ht="12.75" customHeight="1">
      <c r="E21" s="31"/>
      <c r="F21" s="31"/>
      <c r="G21" s="31"/>
      <c r="L21" s="33"/>
    </row>
    <row r="22" spans="2:15" ht="18.75">
      <c r="B22" s="28"/>
      <c r="C22" s="29"/>
      <c r="D22" s="29"/>
      <c r="E22" s="31"/>
      <c r="F22" s="31"/>
      <c r="G22" s="31"/>
      <c r="H22" s="33"/>
      <c r="J22" s="33"/>
      <c r="K22" s="33"/>
      <c r="O22" s="34"/>
    </row>
    <row r="23" spans="2:14" ht="18.75">
      <c r="B23" s="28"/>
      <c r="C23" s="29"/>
      <c r="D23" s="29"/>
      <c r="E23" s="31"/>
      <c r="F23" s="31"/>
      <c r="G23" s="31"/>
      <c r="H23" s="53"/>
      <c r="I23" s="53"/>
      <c r="J23" s="53"/>
      <c r="K23" s="30"/>
      <c r="N23" s="33"/>
    </row>
    <row r="24" spans="5:7" ht="12.75">
      <c r="E24" s="31"/>
      <c r="F24" s="31"/>
      <c r="G24" s="31"/>
    </row>
    <row r="25" spans="5:15" ht="12.75">
      <c r="E25" s="31"/>
      <c r="F25" s="31"/>
      <c r="G25" s="35"/>
      <c r="H25" s="35"/>
      <c r="I25" s="35"/>
      <c r="J25" s="35"/>
      <c r="K25" s="35"/>
      <c r="O25" s="36"/>
    </row>
    <row r="26" spans="5:8" ht="12.75">
      <c r="E26" s="31"/>
      <c r="F26" s="31"/>
      <c r="G26" s="31"/>
      <c r="H26" s="33"/>
    </row>
    <row r="27" spans="5:7" ht="12.75">
      <c r="E27" s="31"/>
      <c r="F27" s="31"/>
      <c r="G27" s="31"/>
    </row>
    <row r="28" spans="5:7" ht="12.75">
      <c r="E28" s="31"/>
      <c r="F28" s="31"/>
      <c r="G28" s="31"/>
    </row>
    <row r="29" spans="5:7" ht="12.75">
      <c r="E29" s="31"/>
      <c r="F29" s="31"/>
      <c r="G29" s="31"/>
    </row>
    <row r="30" spans="5:7" ht="12.75">
      <c r="E30" s="31"/>
      <c r="F30" s="31"/>
      <c r="G30" s="31"/>
    </row>
    <row r="31" spans="5:7" ht="12.75">
      <c r="E31" s="31"/>
      <c r="F31" s="31"/>
      <c r="G31" s="31"/>
    </row>
    <row r="32" spans="5:7" ht="12.75">
      <c r="E32" s="31"/>
      <c r="F32" s="31"/>
      <c r="G32" s="31"/>
    </row>
    <row r="33" spans="5:7" ht="12.75">
      <c r="E33" s="31"/>
      <c r="F33" s="31"/>
      <c r="G33" s="31"/>
    </row>
    <row r="34" spans="5:7" ht="12.75">
      <c r="E34" s="31"/>
      <c r="F34" s="31"/>
      <c r="G34" s="31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5:7" ht="12.75">
      <c r="E37" s="31"/>
      <c r="F37" s="31"/>
      <c r="G37" s="31"/>
    </row>
    <row r="38" spans="5:7" ht="12.75">
      <c r="E38" s="31"/>
      <c r="F38" s="31"/>
      <c r="G38" s="31"/>
    </row>
    <row r="39" spans="5:7" ht="12.75">
      <c r="E39" s="31"/>
      <c r="F39" s="31"/>
      <c r="G39" s="31"/>
    </row>
    <row r="40" spans="5:7" ht="12.75">
      <c r="E40" s="31"/>
      <c r="F40" s="31"/>
      <c r="G40" s="31"/>
    </row>
    <row r="41" spans="5:7" ht="12.75">
      <c r="E41" s="31"/>
      <c r="F41" s="31"/>
      <c r="G41" s="31"/>
    </row>
    <row r="42" spans="5:7" ht="12.75">
      <c r="E42" s="31"/>
      <c r="F42" s="31"/>
      <c r="G42" s="31"/>
    </row>
    <row r="43" spans="5:7" ht="12.75">
      <c r="E43" s="31"/>
      <c r="F43" s="31"/>
      <c r="G43" s="31"/>
    </row>
    <row r="44" spans="5:7" ht="12.75">
      <c r="E44" s="31"/>
      <c r="F44" s="31"/>
      <c r="G44" s="31"/>
    </row>
    <row r="45" spans="5:7" ht="12.75">
      <c r="E45" s="31"/>
      <c r="F45" s="31"/>
      <c r="G45" s="31"/>
    </row>
    <row r="46" spans="5:7" ht="12.75">
      <c r="E46" s="31"/>
      <c r="F46" s="31"/>
      <c r="G46" s="31"/>
    </row>
    <row r="47" spans="5:7" ht="12.75">
      <c r="E47" s="31"/>
      <c r="F47" s="31"/>
      <c r="G47" s="31"/>
    </row>
    <row r="48" spans="5:7" ht="12.75">
      <c r="E48" s="31"/>
      <c r="F48" s="31"/>
      <c r="G48" s="31"/>
    </row>
    <row r="49" spans="5:7" ht="12.75">
      <c r="E49" s="31"/>
      <c r="F49" s="31"/>
      <c r="G49" s="31"/>
    </row>
    <row r="50" spans="5:7" ht="12.75">
      <c r="E50" s="31"/>
      <c r="F50" s="31"/>
      <c r="G50" s="31"/>
    </row>
    <row r="51" spans="5:7" ht="12.75">
      <c r="E51" s="31"/>
      <c r="F51" s="31"/>
      <c r="G51" s="31"/>
    </row>
    <row r="52" spans="5:7" ht="12.75">
      <c r="E52" s="31"/>
      <c r="F52" s="31"/>
      <c r="G52" s="31"/>
    </row>
    <row r="53" spans="5:7" ht="12.75">
      <c r="E53" s="31"/>
      <c r="F53" s="31"/>
      <c r="G53" s="31"/>
    </row>
    <row r="54" spans="5:7" ht="12.75">
      <c r="E54" s="31"/>
      <c r="F54" s="31"/>
      <c r="G54" s="31"/>
    </row>
    <row r="55" spans="5:7" ht="12.75">
      <c r="E55" s="31"/>
      <c r="F55" s="31"/>
      <c r="G55" s="31"/>
    </row>
    <row r="56" spans="5:7" ht="12.75">
      <c r="E56" s="31"/>
      <c r="F56" s="31"/>
      <c r="G56" s="31"/>
    </row>
    <row r="57" spans="5:7" ht="12.75">
      <c r="E57" s="31"/>
      <c r="F57" s="31"/>
      <c r="G57" s="31"/>
    </row>
    <row r="58" spans="5:7" ht="12.75">
      <c r="E58" s="31"/>
      <c r="F58" s="31"/>
      <c r="G58" s="31"/>
    </row>
    <row r="59" spans="5:7" ht="12.75">
      <c r="E59" s="31"/>
      <c r="F59" s="31"/>
      <c r="G59" s="31"/>
    </row>
    <row r="60" spans="5:7" ht="12.75">
      <c r="E60" s="31"/>
      <c r="F60" s="31"/>
      <c r="G60" s="31"/>
    </row>
    <row r="61" spans="5:7" ht="12.75">
      <c r="E61" s="31"/>
      <c r="F61" s="31"/>
      <c r="G61" s="31"/>
    </row>
    <row r="62" spans="5:7" ht="12.75">
      <c r="E62" s="31"/>
      <c r="F62" s="31"/>
      <c r="G62" s="31"/>
    </row>
    <row r="63" spans="5:7" ht="12.75">
      <c r="E63" s="31"/>
      <c r="F63" s="31"/>
      <c r="G63" s="31"/>
    </row>
    <row r="64" spans="5:7" ht="12.75">
      <c r="E64" s="31"/>
      <c r="F64" s="31"/>
      <c r="G64" s="31"/>
    </row>
  </sheetData>
  <sheetProtection/>
  <mergeCells count="26">
    <mergeCell ref="B3:O3"/>
    <mergeCell ref="H7:H8"/>
    <mergeCell ref="L6:L8"/>
    <mergeCell ref="I7:J7"/>
    <mergeCell ref="G6:G8"/>
    <mergeCell ref="N7:O7"/>
    <mergeCell ref="K6:K8"/>
    <mergeCell ref="A10:Q10"/>
    <mergeCell ref="K1:Q1"/>
    <mergeCell ref="K2:Q2"/>
    <mergeCell ref="M7:M8"/>
    <mergeCell ref="C6:D6"/>
    <mergeCell ref="C7:C8"/>
    <mergeCell ref="P6:P8"/>
    <mergeCell ref="Q6:Q8"/>
    <mergeCell ref="M6:O6"/>
    <mergeCell ref="F6:F8"/>
    <mergeCell ref="H23:J23"/>
    <mergeCell ref="A18:G19"/>
    <mergeCell ref="H19:J19"/>
    <mergeCell ref="L19:Q19"/>
    <mergeCell ref="A6:A8"/>
    <mergeCell ref="H6:J6"/>
    <mergeCell ref="B6:B8"/>
    <mergeCell ref="D7:D8"/>
    <mergeCell ref="E6:E8"/>
  </mergeCells>
  <printOptions/>
  <pageMargins left="0.15748031496062992" right="0.15748031496062992" top="0.11811023622047245" bottom="0.15748031496062992" header="0.9055118110236221" footer="0.15748031496062992"/>
  <pageSetup firstPageNumber="25" useFirstPageNumber="1"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2012-10-19T11:19:04Z</cp:lastPrinted>
  <dcterms:created xsi:type="dcterms:W3CDTF">1996-10-08T23:32:33Z</dcterms:created>
  <dcterms:modified xsi:type="dcterms:W3CDTF">2012-10-19T11:19:22Z</dcterms:modified>
  <cp:category/>
  <cp:version/>
  <cp:contentType/>
  <cp:contentStatus/>
</cp:coreProperties>
</file>